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F16E833-DDD6-4496-9E0A-8CAC33BE5D79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1" l="1"/>
  <c r="T23" i="1"/>
  <c r="S23" i="1"/>
  <c r="L20" i="1"/>
  <c r="L22" i="1" s="1"/>
  <c r="I20" i="1"/>
  <c r="I22" i="1" s="1"/>
  <c r="F20" i="1"/>
  <c r="F22" i="1" s="1"/>
  <c r="C20" i="1"/>
  <c r="C22" i="1" s="1"/>
  <c r="R20" i="1" l="1"/>
  <c r="R22" i="1" s="1"/>
  <c r="O22" i="1"/>
  <c r="O20" i="1"/>
  <c r="T20" i="1"/>
  <c r="T22" i="1" s="1"/>
  <c r="P21" i="1"/>
  <c r="S21" i="1" s="1"/>
  <c r="S19" i="1"/>
  <c r="S18" i="1"/>
  <c r="S17" i="1"/>
  <c r="S16" i="1"/>
  <c r="S14" i="1"/>
  <c r="S13" i="1"/>
  <c r="S10" i="1"/>
  <c r="S9" i="1"/>
  <c r="S8" i="1"/>
  <c r="Q21" i="1"/>
  <c r="E20" i="1"/>
  <c r="E22" i="1" s="1"/>
  <c r="G20" i="1"/>
  <c r="G22" i="1" s="1"/>
  <c r="H20" i="1"/>
  <c r="H22" i="1" s="1"/>
  <c r="J20" i="1"/>
  <c r="J22" i="1" s="1"/>
  <c r="K20" i="1"/>
  <c r="K22" i="1" s="1"/>
  <c r="M20" i="1"/>
  <c r="M22" i="1" s="1"/>
  <c r="N20" i="1"/>
  <c r="N22" i="1" s="1"/>
  <c r="D20" i="1"/>
  <c r="D22" i="1" s="1"/>
  <c r="P13" i="1"/>
  <c r="P14" i="1"/>
  <c r="P15" i="1"/>
  <c r="S15" i="1" s="1"/>
  <c r="P16" i="1"/>
  <c r="P17" i="1"/>
  <c r="P18" i="1"/>
  <c r="P19" i="1"/>
  <c r="P12" i="1"/>
  <c r="S12" i="1" s="1"/>
  <c r="P10" i="1"/>
  <c r="P9" i="1"/>
  <c r="P8" i="1"/>
  <c r="P20" i="1" l="1"/>
  <c r="P22" i="1" s="1"/>
  <c r="S20" i="1"/>
  <c r="S22" i="1" s="1"/>
  <c r="Q20" i="1"/>
  <c r="Q22" i="1"/>
</calcChain>
</file>

<file path=xl/sharedStrings.xml><?xml version="1.0" encoding="utf-8"?>
<sst xmlns="http://schemas.openxmlformats.org/spreadsheetml/2006/main" count="56" uniqueCount="40">
  <si>
    <t>Предметные области</t>
  </si>
  <si>
    <t>Учебные предметы</t>
  </si>
  <si>
    <t>Обязательная часть</t>
  </si>
  <si>
    <t>Русский язык</t>
  </si>
  <si>
    <t>Иностранные языки</t>
  </si>
  <si>
    <t>Математика и информатика</t>
  </si>
  <si>
    <t>Математика</t>
  </si>
  <si>
    <t>Искусство</t>
  </si>
  <si>
    <t>Изобразительное искусство</t>
  </si>
  <si>
    <t>Музыка</t>
  </si>
  <si>
    <t>Технология</t>
  </si>
  <si>
    <t>Физическая культура и основы безопасности жизнедеятельности</t>
  </si>
  <si>
    <t>Физическая культура</t>
  </si>
  <si>
    <t>Итого</t>
  </si>
  <si>
    <t>часть, формируемая участниками образовательных отношений</t>
  </si>
  <si>
    <t>Количество учебных недель</t>
  </si>
  <si>
    <t>Литературное чтение</t>
  </si>
  <si>
    <t>Русский язык и литературное чтение</t>
  </si>
  <si>
    <t>Родной язык и литературное чтение на родном языке</t>
  </si>
  <si>
    <t>Окружающий мир</t>
  </si>
  <si>
    <t xml:space="preserve">Обществознание и естествознание </t>
  </si>
  <si>
    <t>Действующий учебный план</t>
  </si>
  <si>
    <t>предлагаемый учебный план</t>
  </si>
  <si>
    <t>I класс (недельная нагрузка)</t>
  </si>
  <si>
    <t>II класс (недельная нагрузка)</t>
  </si>
  <si>
    <t>III класс (недельная нагрузка)</t>
  </si>
  <si>
    <t>IV класс (недельная нагрузка)</t>
  </si>
  <si>
    <t xml:space="preserve"> I-IV класс (недельная нагрузка)</t>
  </si>
  <si>
    <t xml:space="preserve"> I-IV класс (годовая нагрузка)</t>
  </si>
  <si>
    <t>Учебный план ПООП НОО 2022 г.</t>
  </si>
  <si>
    <t>Основы религиозных культур и светской этики</t>
  </si>
  <si>
    <t>ИТОГО, часов</t>
  </si>
  <si>
    <t>Максимально допустимая нагрузка по Сан Пин, часов</t>
  </si>
  <si>
    <t>Учебный план начального общего образования для 5-дневной учебной недели с изучением коми языка как родного</t>
  </si>
  <si>
    <r>
      <rPr>
        <b/>
        <sz val="11"/>
        <color theme="1"/>
        <rFont val="Times New Roman"/>
        <family val="1"/>
        <charset val="204"/>
      </rPr>
      <t>Действующий учебный план</t>
    </r>
    <r>
      <rPr>
        <sz val="11"/>
        <color theme="1"/>
        <rFont val="Times New Roman"/>
        <family val="1"/>
        <charset val="204"/>
      </rPr>
      <t xml:space="preserve"> - учебный план образовательной организации, реализуемый в 2021-2022 учебном году</t>
    </r>
  </si>
  <si>
    <r>
      <rPr>
        <b/>
        <sz val="11"/>
        <color theme="1"/>
        <rFont val="Times New Roman"/>
        <family val="1"/>
        <charset val="204"/>
      </rPr>
      <t>Учебный план ПООП НОО 2022 г.</t>
    </r>
    <r>
      <rPr>
        <sz val="11"/>
        <color theme="1"/>
        <rFont val="Times New Roman"/>
        <family val="1"/>
        <charset val="204"/>
      </rPr>
      <t xml:space="preserve"> - примерный недельный учебный план начального общего образования для 5-дневной учебной недели с изучением коми языка как родного в соотвествии с ПООП, рекомендуемой ФУМО 18.03.2022 (вариант 2)</t>
    </r>
  </si>
  <si>
    <r>
      <rPr>
        <b/>
        <sz val="11"/>
        <color theme="1"/>
        <rFont val="Times New Roman"/>
        <family val="1"/>
        <charset val="204"/>
      </rPr>
      <t xml:space="preserve">Предлагаемый учебный план </t>
    </r>
    <r>
      <rPr>
        <sz val="11"/>
        <color theme="1"/>
        <rFont val="Times New Roman"/>
        <family val="1"/>
        <charset val="204"/>
      </rPr>
      <t>- примерный учебный план, содержащий количество часов, отведенных на изучение коми языка как родного и литературного чтения на коми языке на уровне 2021-2022 учебного года.</t>
    </r>
  </si>
  <si>
    <t xml:space="preserve">Родной язык (коми) </t>
  </si>
  <si>
    <t>Литературное чтение на родном языке (коми)</t>
  </si>
  <si>
    <t>Иностранный язык (английский)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</si>
</sst>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Border="1"/>
    <xf numFmtId="0" fontId="10" fillId="3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topLeftCell="C13" workbookViewId="0">
      <selection activeCell="R28" sqref="R28"/>
    </sheetView>
  </sheetViews>
  <sheetFormatPr defaultRowHeight="15" x14ac:dyDescent="0.25"/>
  <cols>
    <col min="1" max="1" width="28" customWidth="1"/>
    <col min="2" max="2" width="26" customWidth="1"/>
    <col min="3" max="3" width="8.42578125" customWidth="1"/>
    <col min="4" max="4" width="10.140625" customWidth="1"/>
    <col min="5" max="5" width="9.42578125" customWidth="1"/>
    <col min="6" max="6" width="9.5703125" customWidth="1"/>
    <col min="7" max="7" width="8.42578125" customWidth="1"/>
  </cols>
  <sheetData>
    <row r="1" spans="1:20" ht="18.75" x14ac:dyDescent="0.3">
      <c r="A1" s="72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1.75" customHeight="1" x14ac:dyDescent="0.25">
      <c r="A2" s="73" t="s">
        <v>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34.5" customHeight="1" x14ac:dyDescent="0.25">
      <c r="A3" s="73" t="s">
        <v>35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39" customHeight="1" x14ac:dyDescent="0.25">
      <c r="A4" s="74" t="s">
        <v>36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0" x14ac:dyDescent="0.25">
      <c r="A5" s="70" t="s">
        <v>0</v>
      </c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5">
      <c r="A6" s="70"/>
      <c r="B6" s="70"/>
      <c r="C6" s="76" t="s">
        <v>23</v>
      </c>
      <c r="D6" s="76"/>
      <c r="E6" s="76"/>
      <c r="F6" s="77" t="s">
        <v>24</v>
      </c>
      <c r="G6" s="77"/>
      <c r="H6" s="77"/>
      <c r="I6" s="79" t="s">
        <v>25</v>
      </c>
      <c r="J6" s="79"/>
      <c r="K6" s="79"/>
      <c r="L6" s="78" t="s">
        <v>26</v>
      </c>
      <c r="M6" s="78"/>
      <c r="N6" s="78"/>
      <c r="O6" s="80" t="s">
        <v>27</v>
      </c>
      <c r="P6" s="80"/>
      <c r="Q6" s="80"/>
      <c r="R6" s="81" t="s">
        <v>28</v>
      </c>
      <c r="S6" s="81"/>
      <c r="T6" s="81"/>
    </row>
    <row r="7" spans="1:20" ht="63.75" x14ac:dyDescent="0.25">
      <c r="A7" s="7" t="s">
        <v>2</v>
      </c>
      <c r="B7" s="1"/>
      <c r="C7" s="23" t="s">
        <v>21</v>
      </c>
      <c r="D7" s="23" t="s">
        <v>29</v>
      </c>
      <c r="E7" s="23" t="s">
        <v>22</v>
      </c>
      <c r="F7" s="27" t="s">
        <v>21</v>
      </c>
      <c r="G7" s="27" t="s">
        <v>29</v>
      </c>
      <c r="H7" s="27" t="s">
        <v>22</v>
      </c>
      <c r="I7" s="28" t="s">
        <v>21</v>
      </c>
      <c r="J7" s="28" t="s">
        <v>29</v>
      </c>
      <c r="K7" s="28" t="s">
        <v>22</v>
      </c>
      <c r="L7" s="29" t="s">
        <v>21</v>
      </c>
      <c r="M7" s="29" t="s">
        <v>29</v>
      </c>
      <c r="N7" s="29" t="s">
        <v>22</v>
      </c>
      <c r="O7" s="30" t="s">
        <v>21</v>
      </c>
      <c r="P7" s="30" t="s">
        <v>29</v>
      </c>
      <c r="Q7" s="30" t="s">
        <v>22</v>
      </c>
      <c r="R7" s="31" t="s">
        <v>21</v>
      </c>
      <c r="S7" s="31" t="s">
        <v>29</v>
      </c>
      <c r="T7" s="31" t="s">
        <v>22</v>
      </c>
    </row>
    <row r="8" spans="1:20" x14ac:dyDescent="0.25">
      <c r="A8" s="71" t="s">
        <v>17</v>
      </c>
      <c r="B8" s="6" t="s">
        <v>3</v>
      </c>
      <c r="C8" s="22">
        <v>4</v>
      </c>
      <c r="D8" s="8">
        <v>5</v>
      </c>
      <c r="E8" s="8">
        <v>5</v>
      </c>
      <c r="F8" s="51">
        <v>4</v>
      </c>
      <c r="G8" s="11">
        <v>5</v>
      </c>
      <c r="H8" s="11">
        <v>5</v>
      </c>
      <c r="I8" s="14">
        <v>4</v>
      </c>
      <c r="J8" s="14">
        <v>5</v>
      </c>
      <c r="K8" s="14">
        <v>5</v>
      </c>
      <c r="L8" s="53">
        <v>4</v>
      </c>
      <c r="M8" s="17">
        <v>5</v>
      </c>
      <c r="N8" s="18">
        <v>5</v>
      </c>
      <c r="O8" s="20">
        <v>16</v>
      </c>
      <c r="P8" s="20">
        <f t="shared" ref="P8:P10" si="0">M8+J8+G8+D8</f>
        <v>20</v>
      </c>
      <c r="Q8" s="20">
        <v>20</v>
      </c>
      <c r="R8" s="21">
        <v>544</v>
      </c>
      <c r="S8" s="21">
        <f>5*33+15*34</f>
        <v>675</v>
      </c>
      <c r="T8" s="21">
        <v>680</v>
      </c>
    </row>
    <row r="9" spans="1:20" ht="15.75" x14ac:dyDescent="0.25">
      <c r="A9" s="56"/>
      <c r="B9" s="6" t="s">
        <v>16</v>
      </c>
      <c r="C9" s="22">
        <v>2</v>
      </c>
      <c r="D9" s="8">
        <v>3</v>
      </c>
      <c r="E9" s="9">
        <v>3</v>
      </c>
      <c r="F9" s="52">
        <v>2</v>
      </c>
      <c r="G9" s="11">
        <v>3</v>
      </c>
      <c r="H9" s="33">
        <v>3</v>
      </c>
      <c r="I9" s="50">
        <v>2</v>
      </c>
      <c r="J9" s="14">
        <v>3</v>
      </c>
      <c r="K9" s="34">
        <v>3</v>
      </c>
      <c r="L9" s="54">
        <v>2</v>
      </c>
      <c r="M9" s="17">
        <v>3</v>
      </c>
      <c r="N9" s="35">
        <v>2</v>
      </c>
      <c r="O9" s="20">
        <v>8</v>
      </c>
      <c r="P9" s="20">
        <f t="shared" si="0"/>
        <v>12</v>
      </c>
      <c r="Q9" s="20">
        <v>11</v>
      </c>
      <c r="R9" s="21">
        <v>272</v>
      </c>
      <c r="S9" s="21">
        <f>3*33+9*34</f>
        <v>405</v>
      </c>
      <c r="T9" s="21">
        <v>374</v>
      </c>
    </row>
    <row r="10" spans="1:20" x14ac:dyDescent="0.25">
      <c r="A10" s="56" t="s">
        <v>18</v>
      </c>
      <c r="B10" s="6" t="s">
        <v>37</v>
      </c>
      <c r="C10" s="61">
        <v>3</v>
      </c>
      <c r="D10" s="65">
        <v>2</v>
      </c>
      <c r="E10" s="66">
        <v>3</v>
      </c>
      <c r="F10" s="62">
        <v>3</v>
      </c>
      <c r="G10" s="57">
        <v>2</v>
      </c>
      <c r="H10" s="59">
        <v>3</v>
      </c>
      <c r="I10" s="63">
        <v>3</v>
      </c>
      <c r="J10" s="58">
        <v>2</v>
      </c>
      <c r="K10" s="67">
        <v>3</v>
      </c>
      <c r="L10" s="64">
        <v>3</v>
      </c>
      <c r="M10" s="68">
        <v>1</v>
      </c>
      <c r="N10" s="69">
        <v>3</v>
      </c>
      <c r="O10" s="60">
        <v>12</v>
      </c>
      <c r="P10" s="60">
        <f t="shared" si="0"/>
        <v>7</v>
      </c>
      <c r="Q10" s="60">
        <v>12</v>
      </c>
      <c r="R10" s="55">
        <v>408</v>
      </c>
      <c r="S10" s="55">
        <f>2*33+5*34</f>
        <v>236</v>
      </c>
      <c r="T10" s="55">
        <v>408</v>
      </c>
    </row>
    <row r="11" spans="1:20" ht="25.5" x14ac:dyDescent="0.25">
      <c r="A11" s="56"/>
      <c r="B11" s="6" t="s">
        <v>38</v>
      </c>
      <c r="C11" s="61"/>
      <c r="D11" s="65"/>
      <c r="E11" s="66"/>
      <c r="F11" s="62"/>
      <c r="G11" s="57"/>
      <c r="H11" s="59"/>
      <c r="I11" s="63"/>
      <c r="J11" s="58"/>
      <c r="K11" s="67"/>
      <c r="L11" s="64"/>
      <c r="M11" s="68"/>
      <c r="N11" s="69"/>
      <c r="O11" s="60"/>
      <c r="P11" s="60"/>
      <c r="Q11" s="60"/>
      <c r="R11" s="55"/>
      <c r="S11" s="55"/>
      <c r="T11" s="55"/>
    </row>
    <row r="12" spans="1:20" ht="25.5" x14ac:dyDescent="0.25">
      <c r="A12" s="6" t="s">
        <v>4</v>
      </c>
      <c r="B12" s="6" t="s">
        <v>39</v>
      </c>
      <c r="C12" s="22">
        <v>0</v>
      </c>
      <c r="D12" s="8">
        <v>0</v>
      </c>
      <c r="E12" s="9">
        <v>0</v>
      </c>
      <c r="F12" s="52">
        <v>2</v>
      </c>
      <c r="G12" s="11">
        <v>2</v>
      </c>
      <c r="H12" s="11">
        <v>2</v>
      </c>
      <c r="I12" s="14">
        <v>2</v>
      </c>
      <c r="J12" s="14">
        <v>2</v>
      </c>
      <c r="K12" s="14">
        <v>2</v>
      </c>
      <c r="L12" s="54">
        <v>2</v>
      </c>
      <c r="M12" s="17">
        <v>2</v>
      </c>
      <c r="N12" s="17">
        <v>2</v>
      </c>
      <c r="O12" s="20">
        <v>6</v>
      </c>
      <c r="P12" s="20">
        <f t="shared" ref="P12:P13" si="1">M12+J12+G12+D12</f>
        <v>6</v>
      </c>
      <c r="Q12" s="20">
        <v>6</v>
      </c>
      <c r="R12" s="21">
        <v>204</v>
      </c>
      <c r="S12" s="21">
        <f>P12*34</f>
        <v>204</v>
      </c>
      <c r="T12" s="21">
        <v>204</v>
      </c>
    </row>
    <row r="13" spans="1:20" x14ac:dyDescent="0.25">
      <c r="A13" s="3" t="s">
        <v>5</v>
      </c>
      <c r="B13" s="3" t="s">
        <v>6</v>
      </c>
      <c r="C13" s="22">
        <v>4</v>
      </c>
      <c r="D13" s="8">
        <v>4</v>
      </c>
      <c r="E13" s="8">
        <v>4</v>
      </c>
      <c r="F13" s="51">
        <v>4</v>
      </c>
      <c r="G13" s="11">
        <v>4</v>
      </c>
      <c r="H13" s="11">
        <v>4</v>
      </c>
      <c r="I13" s="14">
        <v>4</v>
      </c>
      <c r="J13" s="14">
        <v>4</v>
      </c>
      <c r="K13" s="14">
        <v>4</v>
      </c>
      <c r="L13" s="54">
        <v>4</v>
      </c>
      <c r="M13" s="17">
        <v>4</v>
      </c>
      <c r="N13" s="17">
        <v>4</v>
      </c>
      <c r="O13" s="20">
        <v>16</v>
      </c>
      <c r="P13" s="20">
        <f t="shared" si="1"/>
        <v>16</v>
      </c>
      <c r="Q13" s="20">
        <v>16</v>
      </c>
      <c r="R13" s="21">
        <v>544</v>
      </c>
      <c r="S13" s="21">
        <f>4*33+12*34</f>
        <v>540</v>
      </c>
      <c r="T13" s="21">
        <v>544</v>
      </c>
    </row>
    <row r="14" spans="1:20" ht="25.5" x14ac:dyDescent="0.25">
      <c r="A14" s="5" t="s">
        <v>20</v>
      </c>
      <c r="B14" s="6" t="s">
        <v>19</v>
      </c>
      <c r="C14" s="22">
        <v>2</v>
      </c>
      <c r="D14" s="8">
        <v>2</v>
      </c>
      <c r="E14" s="8">
        <v>2</v>
      </c>
      <c r="F14" s="51">
        <v>2</v>
      </c>
      <c r="G14" s="11">
        <v>2</v>
      </c>
      <c r="H14" s="11">
        <v>2</v>
      </c>
      <c r="I14" s="14">
        <v>2</v>
      </c>
      <c r="J14" s="14">
        <v>2</v>
      </c>
      <c r="K14" s="14">
        <v>2</v>
      </c>
      <c r="L14" s="54">
        <v>2</v>
      </c>
      <c r="M14" s="17">
        <v>2</v>
      </c>
      <c r="N14" s="17">
        <v>2</v>
      </c>
      <c r="O14" s="20">
        <v>8</v>
      </c>
      <c r="P14" s="20">
        <f t="shared" ref="P14:P19" si="2">M14+J14+G14+D14</f>
        <v>8</v>
      </c>
      <c r="Q14" s="20">
        <v>8</v>
      </c>
      <c r="R14" s="21">
        <v>272</v>
      </c>
      <c r="S14" s="21">
        <f>2*33+6*34</f>
        <v>270</v>
      </c>
      <c r="T14" s="21">
        <v>272</v>
      </c>
    </row>
    <row r="15" spans="1:20" ht="25.5" x14ac:dyDescent="0.25">
      <c r="A15" s="5" t="s">
        <v>30</v>
      </c>
      <c r="B15" s="5"/>
      <c r="C15" s="23">
        <v>0</v>
      </c>
      <c r="D15" s="8">
        <v>0</v>
      </c>
      <c r="E15" s="8">
        <v>0</v>
      </c>
      <c r="F15" s="51">
        <v>0</v>
      </c>
      <c r="G15" s="11">
        <v>0</v>
      </c>
      <c r="H15" s="11">
        <v>0</v>
      </c>
      <c r="I15" s="14">
        <v>0</v>
      </c>
      <c r="J15" s="14">
        <v>0</v>
      </c>
      <c r="K15" s="14">
        <v>0</v>
      </c>
      <c r="L15" s="54">
        <v>1</v>
      </c>
      <c r="M15" s="17">
        <v>1</v>
      </c>
      <c r="N15" s="17">
        <v>1</v>
      </c>
      <c r="O15" s="20">
        <v>1</v>
      </c>
      <c r="P15" s="20">
        <f t="shared" si="2"/>
        <v>1</v>
      </c>
      <c r="Q15" s="20">
        <v>1</v>
      </c>
      <c r="R15" s="21">
        <v>34</v>
      </c>
      <c r="S15" s="21">
        <f>P15*34</f>
        <v>34</v>
      </c>
      <c r="T15" s="21">
        <v>34</v>
      </c>
    </row>
    <row r="16" spans="1:20" ht="15.75" x14ac:dyDescent="0.25">
      <c r="A16" s="56" t="s">
        <v>7</v>
      </c>
      <c r="B16" s="2" t="s">
        <v>8</v>
      </c>
      <c r="C16" s="23">
        <v>1</v>
      </c>
      <c r="D16" s="8">
        <v>1</v>
      </c>
      <c r="E16" s="32">
        <v>0.5</v>
      </c>
      <c r="F16" s="52">
        <v>1</v>
      </c>
      <c r="G16" s="11">
        <v>1</v>
      </c>
      <c r="H16" s="33">
        <v>0.5</v>
      </c>
      <c r="I16" s="49">
        <v>1</v>
      </c>
      <c r="J16" s="14">
        <v>1</v>
      </c>
      <c r="K16" s="34">
        <v>0.5</v>
      </c>
      <c r="L16" s="54">
        <v>1</v>
      </c>
      <c r="M16" s="17">
        <v>1</v>
      </c>
      <c r="N16" s="35">
        <v>0.5</v>
      </c>
      <c r="O16" s="20">
        <v>4</v>
      </c>
      <c r="P16" s="20">
        <f t="shared" si="2"/>
        <v>4</v>
      </c>
      <c r="Q16" s="20">
        <v>2</v>
      </c>
      <c r="R16" s="21">
        <v>136</v>
      </c>
      <c r="S16" s="21">
        <f t="shared" ref="S16:S18" si="3">1*33+3*34</f>
        <v>135</v>
      </c>
      <c r="T16" s="21">
        <v>68</v>
      </c>
    </row>
    <row r="17" spans="1:20" ht="15.75" x14ac:dyDescent="0.25">
      <c r="A17" s="56"/>
      <c r="B17" s="2" t="s">
        <v>9</v>
      </c>
      <c r="C17" s="23">
        <v>1</v>
      </c>
      <c r="D17" s="8">
        <v>1</v>
      </c>
      <c r="E17" s="32">
        <v>0.5</v>
      </c>
      <c r="F17" s="52">
        <v>1</v>
      </c>
      <c r="G17" s="11">
        <v>1</v>
      </c>
      <c r="H17" s="33">
        <v>0.5</v>
      </c>
      <c r="I17" s="49">
        <v>1</v>
      </c>
      <c r="J17" s="14">
        <v>1</v>
      </c>
      <c r="K17" s="34">
        <v>0.5</v>
      </c>
      <c r="L17" s="54">
        <v>1</v>
      </c>
      <c r="M17" s="17">
        <v>1</v>
      </c>
      <c r="N17" s="35">
        <v>0.5</v>
      </c>
      <c r="O17" s="20">
        <v>4</v>
      </c>
      <c r="P17" s="20">
        <f t="shared" si="2"/>
        <v>4</v>
      </c>
      <c r="Q17" s="20">
        <v>2</v>
      </c>
      <c r="R17" s="21">
        <v>136</v>
      </c>
      <c r="S17" s="21">
        <f t="shared" si="3"/>
        <v>135</v>
      </c>
      <c r="T17" s="21">
        <v>68</v>
      </c>
    </row>
    <row r="18" spans="1:20" x14ac:dyDescent="0.25">
      <c r="A18" s="5" t="s">
        <v>10</v>
      </c>
      <c r="B18" s="5" t="s">
        <v>10</v>
      </c>
      <c r="C18" s="23">
        <v>1</v>
      </c>
      <c r="D18" s="8">
        <v>1</v>
      </c>
      <c r="E18" s="8">
        <v>1</v>
      </c>
      <c r="F18" s="51">
        <v>1</v>
      </c>
      <c r="G18" s="11">
        <v>1</v>
      </c>
      <c r="H18" s="11">
        <v>1</v>
      </c>
      <c r="I18" s="14">
        <v>1</v>
      </c>
      <c r="J18" s="14">
        <v>1</v>
      </c>
      <c r="K18" s="14">
        <v>1</v>
      </c>
      <c r="L18" s="54">
        <v>1</v>
      </c>
      <c r="M18" s="17">
        <v>1</v>
      </c>
      <c r="N18" s="17">
        <v>1</v>
      </c>
      <c r="O18" s="20">
        <v>4</v>
      </c>
      <c r="P18" s="20">
        <f t="shared" si="2"/>
        <v>4</v>
      </c>
      <c r="Q18" s="20">
        <v>4</v>
      </c>
      <c r="R18" s="21">
        <v>136</v>
      </c>
      <c r="S18" s="21">
        <f t="shared" si="3"/>
        <v>135</v>
      </c>
      <c r="T18" s="21">
        <v>136</v>
      </c>
    </row>
    <row r="19" spans="1:20" ht="15" customHeight="1" x14ac:dyDescent="0.25">
      <c r="A19" s="5" t="s">
        <v>11</v>
      </c>
      <c r="B19" s="5" t="s">
        <v>12</v>
      </c>
      <c r="C19" s="23">
        <v>3</v>
      </c>
      <c r="D19" s="8">
        <v>2</v>
      </c>
      <c r="E19" s="8">
        <v>2</v>
      </c>
      <c r="F19" s="51">
        <v>2</v>
      </c>
      <c r="G19" s="11">
        <v>2</v>
      </c>
      <c r="H19" s="11">
        <v>2</v>
      </c>
      <c r="I19" s="14">
        <v>2</v>
      </c>
      <c r="J19" s="14">
        <v>2</v>
      </c>
      <c r="K19" s="14">
        <v>2</v>
      </c>
      <c r="L19" s="54">
        <v>2</v>
      </c>
      <c r="M19" s="17">
        <v>2</v>
      </c>
      <c r="N19" s="35">
        <v>2</v>
      </c>
      <c r="O19" s="20">
        <v>9</v>
      </c>
      <c r="P19" s="20">
        <f t="shared" si="2"/>
        <v>8</v>
      </c>
      <c r="Q19" s="20">
        <v>8</v>
      </c>
      <c r="R19" s="21">
        <v>306</v>
      </c>
      <c r="S19" s="21">
        <f>2*33+6*34</f>
        <v>270</v>
      </c>
      <c r="T19" s="21">
        <v>272</v>
      </c>
    </row>
    <row r="20" spans="1:20" x14ac:dyDescent="0.25">
      <c r="A20" s="26" t="s">
        <v>13</v>
      </c>
      <c r="B20" s="4"/>
      <c r="C20" s="24">
        <f>SUM(C8:C19)</f>
        <v>21</v>
      </c>
      <c r="D20" s="10">
        <f>D8+D9+D10+D12+D13+D14+D15+D16+D17+D18+D19</f>
        <v>21</v>
      </c>
      <c r="E20" s="10">
        <f t="shared" ref="E20:N20" si="4">E8+E9+E10+E12+E13+E14+E15+E16+E17+E18+E19</f>
        <v>21</v>
      </c>
      <c r="F20" s="13">
        <f>SUM(F8:F19)</f>
        <v>22</v>
      </c>
      <c r="G20" s="13">
        <f t="shared" si="4"/>
        <v>23</v>
      </c>
      <c r="H20" s="13">
        <f t="shared" si="4"/>
        <v>23</v>
      </c>
      <c r="I20" s="15">
        <f>SUM(I8:I19)</f>
        <v>22</v>
      </c>
      <c r="J20" s="15">
        <f t="shared" si="4"/>
        <v>23</v>
      </c>
      <c r="K20" s="15">
        <f t="shared" si="4"/>
        <v>23</v>
      </c>
      <c r="L20" s="19">
        <f>SUM(L8:L19)</f>
        <v>23</v>
      </c>
      <c r="M20" s="19">
        <f t="shared" si="4"/>
        <v>23</v>
      </c>
      <c r="N20" s="19">
        <f t="shared" si="4"/>
        <v>23</v>
      </c>
      <c r="O20" s="20">
        <f t="shared" ref="O20:O22" si="5">C20+L20+I20+F20</f>
        <v>88</v>
      </c>
      <c r="P20" s="36">
        <f>P8+P9+P10+P12+P13+P14+P15+P16+P17+P18+P19</f>
        <v>90</v>
      </c>
      <c r="Q20" s="36">
        <f>Q8+Q9+Q10+Q12+Q13+Q14+Q15+Q16+Q17+Q18+Q19</f>
        <v>90</v>
      </c>
      <c r="R20" s="37">
        <f>SUM(R8:R19)</f>
        <v>2992</v>
      </c>
      <c r="S20" s="37">
        <f>S8+S9+S10+S12+S13+S14+S15+S16+S17+S18+S19</f>
        <v>3039</v>
      </c>
      <c r="T20" s="37">
        <f>T8+T9+T10+T12+T13+T14+T15+T16+T17+T18+T19</f>
        <v>3060</v>
      </c>
    </row>
    <row r="21" spans="1:20" ht="38.25" x14ac:dyDescent="0.25">
      <c r="A21" s="5" t="s">
        <v>14</v>
      </c>
      <c r="B21" s="1"/>
      <c r="C21" s="25">
        <v>0</v>
      </c>
      <c r="D21" s="8">
        <v>0</v>
      </c>
      <c r="E21" s="8">
        <v>0</v>
      </c>
      <c r="F21" s="11">
        <v>1</v>
      </c>
      <c r="G21" s="11">
        <v>0</v>
      </c>
      <c r="H21" s="12">
        <v>0</v>
      </c>
      <c r="I21" s="16">
        <v>1</v>
      </c>
      <c r="J21" s="16">
        <v>0</v>
      </c>
      <c r="K21" s="16">
        <v>0</v>
      </c>
      <c r="L21" s="18">
        <v>0</v>
      </c>
      <c r="M21" s="18">
        <v>0</v>
      </c>
      <c r="N21" s="18">
        <v>0</v>
      </c>
      <c r="O21" s="20">
        <v>2</v>
      </c>
      <c r="P21" s="20">
        <f>M21+J21+G21+D21</f>
        <v>0</v>
      </c>
      <c r="Q21" s="20">
        <f>N21+K21+H21+E21</f>
        <v>0</v>
      </c>
      <c r="R21" s="21">
        <v>0</v>
      </c>
      <c r="S21" s="21">
        <f>P21*34</f>
        <v>0</v>
      </c>
      <c r="T21" s="21">
        <v>0</v>
      </c>
    </row>
    <row r="22" spans="1:20" x14ac:dyDescent="0.25">
      <c r="A22" s="26" t="s">
        <v>31</v>
      </c>
      <c r="B22" s="4"/>
      <c r="C22" s="24">
        <f>SUM(C20:C21)</f>
        <v>21</v>
      </c>
      <c r="D22" s="40">
        <f>SUM(D20:D21)</f>
        <v>21</v>
      </c>
      <c r="E22" s="40">
        <f t="shared" ref="E22:N22" si="6">SUM(E20:E21)</f>
        <v>21</v>
      </c>
      <c r="F22" s="41">
        <f>SUM(F20:F21)</f>
        <v>23</v>
      </c>
      <c r="G22" s="41">
        <f t="shared" si="6"/>
        <v>23</v>
      </c>
      <c r="H22" s="41">
        <f t="shared" si="6"/>
        <v>23</v>
      </c>
      <c r="I22" s="42">
        <f>SUM(I20:I21)</f>
        <v>23</v>
      </c>
      <c r="J22" s="42">
        <f t="shared" si="6"/>
        <v>23</v>
      </c>
      <c r="K22" s="42">
        <f t="shared" si="6"/>
        <v>23</v>
      </c>
      <c r="L22" s="43">
        <f>SUM(L20:L21)</f>
        <v>23</v>
      </c>
      <c r="M22" s="43">
        <f t="shared" si="6"/>
        <v>23</v>
      </c>
      <c r="N22" s="43">
        <f t="shared" si="6"/>
        <v>23</v>
      </c>
      <c r="O22" s="44">
        <f t="shared" si="5"/>
        <v>90</v>
      </c>
      <c r="P22" s="44">
        <f>SUM(P20:P21)</f>
        <v>90</v>
      </c>
      <c r="Q22" s="44">
        <f>N22+K22+H22+E22</f>
        <v>90</v>
      </c>
      <c r="R22" s="45">
        <f>SUM(R20:R21)</f>
        <v>2992</v>
      </c>
      <c r="S22" s="45">
        <f>SUM(S20:S21)</f>
        <v>3039</v>
      </c>
      <c r="T22" s="45">
        <f>SUM(T20:T21)</f>
        <v>3060</v>
      </c>
    </row>
    <row r="23" spans="1:20" ht="25.5" x14ac:dyDescent="0.25">
      <c r="A23" s="38" t="s">
        <v>32</v>
      </c>
      <c r="B23" s="39"/>
      <c r="C23" s="46">
        <v>21</v>
      </c>
      <c r="D23" s="40">
        <v>21</v>
      </c>
      <c r="E23" s="40">
        <v>21</v>
      </c>
      <c r="F23" s="41">
        <v>23</v>
      </c>
      <c r="G23" s="41">
        <v>23</v>
      </c>
      <c r="H23" s="41">
        <v>23</v>
      </c>
      <c r="I23" s="42">
        <v>23</v>
      </c>
      <c r="J23" s="42">
        <v>23</v>
      </c>
      <c r="K23" s="42">
        <v>23</v>
      </c>
      <c r="L23" s="43">
        <v>23</v>
      </c>
      <c r="M23" s="43">
        <v>23</v>
      </c>
      <c r="N23" s="43">
        <v>23</v>
      </c>
      <c r="O23" s="47">
        <v>90</v>
      </c>
      <c r="P23" s="47">
        <v>90</v>
      </c>
      <c r="Q23" s="47">
        <v>90</v>
      </c>
      <c r="R23" s="48">
        <v>3039</v>
      </c>
      <c r="S23" s="48">
        <f>21*33+69*34</f>
        <v>3039</v>
      </c>
      <c r="T23" s="48">
        <f>21*33+69*34</f>
        <v>3039</v>
      </c>
    </row>
    <row r="24" spans="1:20" x14ac:dyDescent="0.25">
      <c r="A24" s="5" t="s">
        <v>15</v>
      </c>
      <c r="B24" s="1"/>
      <c r="C24" s="24">
        <v>33</v>
      </c>
      <c r="D24" s="40">
        <v>33</v>
      </c>
      <c r="E24" s="40">
        <v>33</v>
      </c>
      <c r="F24" s="41">
        <v>34</v>
      </c>
      <c r="G24" s="41">
        <v>34</v>
      </c>
      <c r="H24" s="41">
        <v>34</v>
      </c>
      <c r="I24" s="42">
        <v>34</v>
      </c>
      <c r="J24" s="42">
        <v>34</v>
      </c>
      <c r="K24" s="42">
        <v>34</v>
      </c>
      <c r="L24" s="43">
        <v>34</v>
      </c>
      <c r="M24" s="43">
        <v>34</v>
      </c>
      <c r="N24" s="43">
        <v>34</v>
      </c>
      <c r="O24" s="44">
        <f>L24+I24+F24+C24</f>
        <v>135</v>
      </c>
      <c r="P24" s="44">
        <v>135</v>
      </c>
      <c r="Q24" s="44">
        <v>135</v>
      </c>
      <c r="R24" s="45"/>
      <c r="S24" s="45"/>
      <c r="T24" s="45"/>
    </row>
  </sheetData>
  <mergeCells count="34">
    <mergeCell ref="A1:T1"/>
    <mergeCell ref="A2:T2"/>
    <mergeCell ref="A3:T3"/>
    <mergeCell ref="A4:T4"/>
    <mergeCell ref="C6:E6"/>
    <mergeCell ref="C5:T5"/>
    <mergeCell ref="F6:H6"/>
    <mergeCell ref="L6:N6"/>
    <mergeCell ref="I6:K6"/>
    <mergeCell ref="O6:Q6"/>
    <mergeCell ref="R6:T6"/>
    <mergeCell ref="E10:E11"/>
    <mergeCell ref="K10:K11"/>
    <mergeCell ref="M10:M11"/>
    <mergeCell ref="N10:N11"/>
    <mergeCell ref="A5:A6"/>
    <mergeCell ref="B5:B6"/>
    <mergeCell ref="A8:A9"/>
    <mergeCell ref="T10:T11"/>
    <mergeCell ref="R10:R11"/>
    <mergeCell ref="A16:A17"/>
    <mergeCell ref="G10:G11"/>
    <mergeCell ref="J10:J11"/>
    <mergeCell ref="H10:H11"/>
    <mergeCell ref="P10:P11"/>
    <mergeCell ref="C10:C11"/>
    <mergeCell ref="F10:F11"/>
    <mergeCell ref="I10:I11"/>
    <mergeCell ref="L10:L11"/>
    <mergeCell ref="O10:O11"/>
    <mergeCell ref="A10:A11"/>
    <mergeCell ref="D10:D11"/>
    <mergeCell ref="Q10:Q11"/>
    <mergeCell ref="S10:S11"/>
  </mergeCells>
  <pageMargins left="0.7" right="0.7" top="0.75" bottom="0.75" header="0.3" footer="0.3"/>
  <pageSetup paperSize="9" scale="59" fitToHeight="0" orientation="landscape" r:id="rId1"/>
  <ignoredErrors>
    <ignoredError sqref="P20:Q20 Q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Морошкина Людмила Витальевна</dc:creator>
  <cp:lastModifiedBy>admin</cp:lastModifiedBy>
  <cp:lastPrinted>2022-04-27T09:15:19Z</cp:lastPrinted>
  <dcterms:created xsi:type="dcterms:W3CDTF">2015-06-05T18:19:34Z</dcterms:created>
  <dcterms:modified xsi:type="dcterms:W3CDTF">2022-05-19T11:03:44Z</dcterms:modified>
</cp:coreProperties>
</file>